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pdeloitte-my.sharepoint.com/personal/mikeliao_deloitte_com_tw/Documents/桌面/證基會/"/>
    </mc:Choice>
  </mc:AlternateContent>
  <xr:revisionPtr revIDLastSave="113" documentId="13_ncr:1_{B4788BD4-449A-44C8-885C-19B55298D5C9}" xr6:coauthVersionLast="47" xr6:coauthVersionMax="47" xr10:uidLastSave="{ECAC28F1-8312-4FD0-9E3A-0843ED9DB207}"/>
  <workbookProtection workbookAlgorithmName="SHA-512" workbookHashValue="M/3bJjOUsDXI/PJExD3UtBpC1SOCDHROIIuP+poaeglhn21OWNRFk/kMtIsTuniml8I2nnkQT7bWXbfHYUtDYQ==" workbookSaltValue="pWt4nacrdnpnmtAwOVC4BA==" workbookSpinCount="100000" lockStructure="1"/>
  <bookViews>
    <workbookView xWindow="-110" yWindow="-110" windowWidth="19420" windowHeight="11500" activeTab="1" xr2:uid="{00000000-000D-0000-FFFF-FFFF00000000}"/>
  </bookViews>
  <sheets>
    <sheet name="聲明" sheetId="1" r:id="rId1"/>
    <sheet name="風險評估" sheetId="2" r:id="rId2"/>
    <sheet name="GCAM 6.0 NGFS(2025.05)" sheetId="3" r:id="rId3"/>
  </sheets>
  <externalReferences>
    <externalReference r:id="rId4"/>
  </externalReferences>
  <definedNames>
    <definedName name="情境">[1]選單與設定!$B$2:$B$8</definedName>
    <definedName name="模型">[1]選單與設定!$A$2</definedName>
    <definedName name="變數">[1]選單與設定!$F$2:$F$5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C8" i="2"/>
  <c r="G13" i="2"/>
  <c r="I13" i="2"/>
  <c r="K13" i="2"/>
  <c r="D19" i="2"/>
  <c r="B21" i="2"/>
  <c r="F19" i="2"/>
  <c r="G12" i="2"/>
  <c r="C20" i="2"/>
  <c r="B20" i="2"/>
  <c r="N8" i="2"/>
  <c r="N7" i="2"/>
  <c r="N6" i="2"/>
  <c r="N5" i="2"/>
  <c r="N4" i="2"/>
  <c r="D20" i="2"/>
  <c r="E21" i="2"/>
  <c r="F21" i="2"/>
  <c r="E20" i="2"/>
  <c r="F20" i="2"/>
  <c r="I12" i="2"/>
  <c r="F13" i="2"/>
  <c r="H13" i="2"/>
  <c r="J13" i="2"/>
  <c r="H12" i="2"/>
  <c r="J12" i="2"/>
  <c r="K12" i="2"/>
  <c r="C21" i="2"/>
  <c r="D21" i="2"/>
</calcChain>
</file>

<file path=xl/sharedStrings.xml><?xml version="1.0" encoding="utf-8"?>
<sst xmlns="http://schemas.openxmlformats.org/spreadsheetml/2006/main" count="132" uniqueCount="77">
  <si>
    <t>聲明：</t>
  </si>
  <si>
    <t>此表單僅作為工作坊練習使用，並非代表主管機關要求公司內部必須編製之表單或規定之情境分析內容。</t>
  </si>
  <si>
    <t>所使用之情境、參數皆並非最新數據，應自行依情境分析目的與需求，使用可合法取得與合於相關作業要求之情境、參數。</t>
  </si>
  <si>
    <t>情境假設:</t>
    <phoneticPr fontId="3" type="noConversion"/>
  </si>
  <si>
    <t>永續公司主要能源使用為電力，規劃未來須持續擴廠提升產能。隨著淨零排放趨勢及能源轉型，單位電價將持續提高，造成公司額外電力費用支出，營業費用增加</t>
    <phoneticPr fontId="3" type="noConversion"/>
  </si>
  <si>
    <t>工廠名稱</t>
  </si>
  <si>
    <t>所在地</t>
  </si>
  <si>
    <t>用電量 kwh</t>
  </si>
  <si>
    <t>電費(元)</t>
    <phoneticPr fontId="6" type="noConversion"/>
  </si>
  <si>
    <t>公司基本資訊</t>
    <phoneticPr fontId="3" type="noConversion"/>
  </si>
  <si>
    <t>財務年</t>
    <phoneticPr fontId="6" type="noConversion"/>
  </si>
  <si>
    <t>單位</t>
    <phoneticPr fontId="6" type="noConversion"/>
  </si>
  <si>
    <t>營收</t>
    <phoneticPr fontId="6" type="noConversion"/>
  </si>
  <si>
    <t>成本</t>
    <phoneticPr fontId="6" type="noConversion"/>
  </si>
  <si>
    <t>稅前淨利</t>
    <phoneticPr fontId="6" type="noConversion"/>
  </si>
  <si>
    <t>資產總額</t>
    <phoneticPr fontId="6" type="noConversion"/>
  </si>
  <si>
    <t>負債總額</t>
    <phoneticPr fontId="6" type="noConversion"/>
  </si>
  <si>
    <t>權益總額</t>
    <phoneticPr fontId="6" type="noConversion"/>
  </si>
  <si>
    <t>A</t>
  </si>
  <si>
    <t>新北市新莊區</t>
  </si>
  <si>
    <t>仟元</t>
    <phoneticPr fontId="6" type="noConversion"/>
  </si>
  <si>
    <t>B</t>
  </si>
  <si>
    <t>台中市西區</t>
  </si>
  <si>
    <t>C</t>
  </si>
  <si>
    <t>苗栗縣銅鑼鄉</t>
  </si>
  <si>
    <t>相關假設</t>
    <phoneticPr fontId="6" type="noConversion"/>
  </si>
  <si>
    <t>2010年美金匯率</t>
    <phoneticPr fontId="6" type="noConversion"/>
  </si>
  <si>
    <t>D</t>
  </si>
  <si>
    <t>高雄市楠梓區</t>
  </si>
  <si>
    <t>1 GJ轉換kwh</t>
    <phoneticPr fontId="6" type="noConversion"/>
  </si>
  <si>
    <t>E</t>
  </si>
  <si>
    <t>屏東縣鹽埔區</t>
  </si>
  <si>
    <t>情境</t>
    <phoneticPr fontId="6" type="noConversion"/>
  </si>
  <si>
    <t>風險/機會事件描述</t>
    <phoneticPr fontId="6" type="noConversion"/>
  </si>
  <si>
    <t>情境選擇</t>
    <phoneticPr fontId="6" type="noConversion"/>
  </si>
  <si>
    <t>模型選擇</t>
    <phoneticPr fontId="6" type="noConversion"/>
  </si>
  <si>
    <t>選用參數</t>
    <phoneticPr fontId="6" type="noConversion"/>
  </si>
  <si>
    <t>資料庫參數-2030</t>
    <phoneticPr fontId="3" type="noConversion"/>
  </si>
  <si>
    <t>資料庫參數-2035</t>
    <phoneticPr fontId="3" type="noConversion"/>
  </si>
  <si>
    <t>資料庫參數-2040</t>
    <phoneticPr fontId="3" type="noConversion"/>
  </si>
  <si>
    <t>資料庫參數-2045</t>
    <phoneticPr fontId="3" type="noConversion"/>
  </si>
  <si>
    <t>資料庫參數-2050</t>
    <phoneticPr fontId="3" type="noConversion"/>
  </si>
  <si>
    <t>A</t>
    <phoneticPr fontId="6" type="noConversion"/>
  </si>
  <si>
    <t>單位電價持續提高導致電費增加</t>
    <phoneticPr fontId="6" type="noConversion"/>
  </si>
  <si>
    <t>B</t>
    <phoneticPr fontId="6" type="noConversion"/>
  </si>
  <si>
    <t>影響衝擊評估</t>
    <phoneticPr fontId="6" type="noConversion"/>
  </si>
  <si>
    <t>情境A</t>
    <phoneticPr fontId="6" type="noConversion"/>
  </si>
  <si>
    <t>情境B</t>
    <phoneticPr fontId="6" type="noConversion"/>
  </si>
  <si>
    <t>年度</t>
    <phoneticPr fontId="6" type="noConversion"/>
  </si>
  <si>
    <t>用電度數</t>
    <phoneticPr fontId="6" type="noConversion"/>
  </si>
  <si>
    <t>單位電價(元/度)</t>
    <phoneticPr fontId="6" type="noConversion"/>
  </si>
  <si>
    <t>總電費(元)</t>
    <phoneticPr fontId="6" type="noConversion"/>
  </si>
  <si>
    <t>Model</t>
    <phoneticPr fontId="6" type="noConversion"/>
  </si>
  <si>
    <t>Scenario</t>
  </si>
  <si>
    <t>Region</t>
  </si>
  <si>
    <t>Variable</t>
  </si>
  <si>
    <t>Unit</t>
    <phoneticPr fontId="6" type="noConversion"/>
  </si>
  <si>
    <t>GCAM 6.0 NGFS</t>
    <phoneticPr fontId="6" type="noConversion"/>
  </si>
  <si>
    <t>Below 2C</t>
    <phoneticPr fontId="6" type="noConversion"/>
  </si>
  <si>
    <t>GCAM 6.0 NGFS|Taiwan</t>
    <phoneticPr fontId="6" type="noConversion"/>
  </si>
  <si>
    <t>Price|Final Energy|lndustry|Electricity</t>
    <phoneticPr fontId="6" type="noConversion"/>
  </si>
  <si>
    <t>US$2010/GJ</t>
  </si>
  <si>
    <t>Current Policies</t>
    <phoneticPr fontId="6" type="noConversion"/>
  </si>
  <si>
    <t>Delayed transition</t>
    <phoneticPr fontId="6" type="noConversion"/>
  </si>
  <si>
    <t>Fragmented World</t>
    <phoneticPr fontId="6" type="noConversion"/>
  </si>
  <si>
    <t>Low demand</t>
    <phoneticPr fontId="6" type="noConversion"/>
  </si>
  <si>
    <t>Nationally Determined Contributions(NDCs)</t>
    <phoneticPr fontId="6" type="noConversion"/>
  </si>
  <si>
    <t>Net Zero 2050</t>
    <phoneticPr fontId="6" type="noConversion"/>
  </si>
  <si>
    <t>Delayed transition</t>
  </si>
  <si>
    <t>Price|Primary Energy|Oil</t>
  </si>
  <si>
    <t>Fragmented World</t>
  </si>
  <si>
    <t>Current Policies</t>
  </si>
  <si>
    <t>Nationally Determined Contributions (NDCs)</t>
  </si>
  <si>
    <t>Net Zero 2050</t>
  </si>
  <si>
    <t>Below 2°C</t>
  </si>
  <si>
    <t>Low demand</t>
  </si>
  <si>
    <t>聲明：本實作底稿係為 IFRS S2 實作工作坊教學目的所編製，僅供練習與討論使用，並非主管機關要求之格式，亦不構成企業遵循 IFRS S2 準則之依據。企業實際導入時，應自行判斷並負責其揭露內容，本底稿之任何定義、方法或示例僅供參考。</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</si>
</sst>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m&quot;月&quot;d&quot;日&quot;"/>
  </numFmts>
  <fonts count="18" x14ac:knownFonts="1">
    <font>
      <sz val="11"/>
      <color theme="1"/>
      <name val="新細明體"/>
      <family val="2"/>
      <scheme val="minor"/>
    </font>
    <font>
      <sz val="12"/>
      <color theme="1"/>
      <name val="新細明體"/>
      <family val="2"/>
      <charset val="136"/>
      <scheme val="minor"/>
    </font>
    <font>
      <sz val="11"/>
      <color theme="1"/>
      <name val="新細明體"/>
      <family val="2"/>
      <scheme val="minor"/>
    </font>
    <font>
      <sz val="9"/>
      <name val="新細明體"/>
      <family val="3"/>
      <charset val="136"/>
      <scheme val="minor"/>
    </font>
    <font>
      <sz val="18"/>
      <color theme="1"/>
      <name val="新細明體"/>
      <family val="1"/>
      <charset val="136"/>
      <scheme val="minor"/>
    </font>
    <font>
      <sz val="18"/>
      <color rgb="FFFF0000"/>
      <name val="新細明體"/>
      <family val="1"/>
      <charset val="136"/>
      <scheme val="minor"/>
    </font>
    <font>
      <sz val="9"/>
      <name val="新細明體"/>
      <family val="2"/>
      <charset val="136"/>
      <scheme val="minor"/>
    </font>
    <font>
      <b/>
      <sz val="11"/>
      <color theme="1"/>
      <name val="新細明體"/>
      <family val="1"/>
      <charset val="136"/>
      <scheme val="minor"/>
    </font>
    <font>
      <b/>
      <sz val="12"/>
      <color rgb="FFFFFFFF"/>
      <name val="微軟正黑體"/>
      <family val="2"/>
      <charset val="136"/>
    </font>
    <font>
      <sz val="12"/>
      <color rgb="FF000000"/>
      <name val="微軟正黑體"/>
      <family val="2"/>
      <charset val="136"/>
    </font>
    <font>
      <sz val="14"/>
      <color rgb="FFFF0000"/>
      <name val="微軟正黑體"/>
      <family val="2"/>
      <charset val="136"/>
    </font>
    <font>
      <sz val="11"/>
      <color theme="1"/>
      <name val="微軟正黑體"/>
      <family val="2"/>
      <charset val="136"/>
    </font>
    <font>
      <b/>
      <sz val="14"/>
      <color theme="9" tint="-0.499984740745262"/>
      <name val="微軟正黑體"/>
      <family val="2"/>
      <charset val="136"/>
    </font>
    <font>
      <b/>
      <sz val="11"/>
      <color theme="9" tint="-0.499984740745262"/>
      <name val="微軟正黑體"/>
      <family val="2"/>
      <charset val="136"/>
    </font>
    <font>
      <b/>
      <sz val="11"/>
      <color theme="1"/>
      <name val="微軟正黑體"/>
      <family val="2"/>
      <charset val="136"/>
    </font>
    <font>
      <b/>
      <sz val="11"/>
      <color theme="0"/>
      <name val="微軟正黑體"/>
      <family val="2"/>
      <charset val="136"/>
    </font>
    <font>
      <sz val="10"/>
      <color theme="1"/>
      <name val="Arial"/>
      <family val="2"/>
    </font>
    <font>
      <b/>
      <sz val="12"/>
      <color rgb="FFC00000"/>
      <name val="微軟正黑體"/>
      <family val="2"/>
      <charset val="136"/>
    </font>
  </fonts>
  <fills count="12">
    <fill>
      <patternFill patternType="none"/>
    </fill>
    <fill>
      <patternFill patternType="gray125"/>
    </fill>
    <fill>
      <patternFill patternType="solid">
        <fgColor theme="2" tint="-9.9978637043366805E-2"/>
        <bgColor indexed="64"/>
      </patternFill>
    </fill>
    <fill>
      <patternFill patternType="solid">
        <fgColor rgb="FF00C0AE"/>
        <bgColor indexed="64"/>
      </patternFill>
    </fill>
    <fill>
      <patternFill patternType="solid">
        <fgColor theme="0"/>
        <bgColor indexed="64"/>
      </patternFill>
    </fill>
    <fill>
      <patternFill patternType="solid">
        <fgColor theme="9" tint="0.39997558519241921"/>
        <bgColor indexed="64"/>
      </patternFill>
    </fill>
    <fill>
      <patternFill patternType="solid">
        <fgColor rgb="FF86BC25"/>
        <bgColor indexed="64"/>
      </patternFill>
    </fill>
    <fill>
      <patternFill patternType="solid">
        <fgColor rgb="FFD9E7CD"/>
        <bgColor indexed="64"/>
      </patternFill>
    </fill>
    <fill>
      <patternFill patternType="solid">
        <fgColor rgb="FFEDF4E8"/>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2"/>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top style="medium">
        <color indexed="64"/>
      </top>
      <bottom style="medium">
        <color indexed="64"/>
      </bottom>
      <diagonal/>
    </border>
    <border>
      <left/>
      <right style="thin">
        <color auto="1"/>
      </right>
      <top style="thin">
        <color auto="1"/>
      </top>
      <bottom style="thin">
        <color auto="1"/>
      </bottom>
      <diagonal/>
    </border>
    <border>
      <left style="medium">
        <color rgb="FFC00000"/>
      </left>
      <right style="medium">
        <color rgb="FFC00000"/>
      </right>
      <top style="medium">
        <color rgb="FFC00000"/>
      </top>
      <bottom style="medium">
        <color rgb="FFC00000"/>
      </bottom>
      <diagonal/>
    </border>
  </borders>
  <cellStyleXfs count="4">
    <xf numFmtId="0" fontId="0" fillId="0" borderId="0"/>
    <xf numFmtId="43" fontId="2" fillId="0" borderId="0" applyFont="0" applyFill="0" applyBorder="0" applyAlignment="0" applyProtection="0">
      <alignment vertical="center"/>
    </xf>
    <xf numFmtId="0" fontId="1" fillId="0" borderId="0">
      <alignment vertical="center"/>
    </xf>
    <xf numFmtId="0" fontId="16" fillId="0" borderId="0"/>
  </cellStyleXfs>
  <cellXfs count="45">
    <xf numFmtId="0" fontId="0" fillId="0" borderId="0" xfId="0"/>
    <xf numFmtId="0" fontId="4" fillId="0" borderId="0" xfId="0" applyFont="1"/>
    <xf numFmtId="0" fontId="5" fillId="0" borderId="0" xfId="0" applyFont="1"/>
    <xf numFmtId="0" fontId="7" fillId="0" borderId="0" xfId="0" applyFont="1" applyAlignment="1">
      <alignment vertical="center"/>
    </xf>
    <xf numFmtId="0" fontId="0" fillId="0" borderId="0" xfId="0" applyAlignment="1">
      <alignment vertical="center"/>
    </xf>
    <xf numFmtId="0" fontId="8" fillId="6" borderId="8"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8" borderId="10"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8" fillId="6" borderId="0" xfId="0" applyFont="1" applyFill="1" applyAlignment="1">
      <alignment horizontal="center" vertical="center" wrapText="1" readingOrder="1"/>
    </xf>
    <xf numFmtId="0" fontId="10" fillId="0" borderId="0" xfId="0" applyFont="1" applyAlignment="1">
      <alignment vertical="center"/>
    </xf>
    <xf numFmtId="0" fontId="11" fillId="0" borderId="0" xfId="0" applyFont="1" applyAlignment="1">
      <alignment vertical="center"/>
    </xf>
    <xf numFmtId="0" fontId="11" fillId="0" borderId="0" xfId="0" applyFont="1"/>
    <xf numFmtId="0" fontId="11" fillId="5" borderId="1" xfId="0" applyFont="1" applyFill="1" applyBorder="1" applyAlignment="1">
      <alignment horizontal="center" vertical="center"/>
    </xf>
    <xf numFmtId="3" fontId="9" fillId="7" borderId="9" xfId="0" applyNumberFormat="1" applyFont="1" applyFill="1" applyBorder="1" applyAlignment="1">
      <alignment horizontal="center" vertical="center" wrapText="1" readingOrder="1"/>
    </xf>
    <xf numFmtId="0" fontId="11" fillId="4" borderId="1" xfId="0" applyFont="1" applyFill="1" applyBorder="1" applyAlignment="1">
      <alignment horizontal="center" vertical="center"/>
    </xf>
    <xf numFmtId="176" fontId="11" fillId="4" borderId="1" xfId="1" applyNumberFormat="1" applyFont="1" applyFill="1" applyBorder="1" applyAlignment="1">
      <alignment horizontal="center" vertical="center"/>
    </xf>
    <xf numFmtId="3" fontId="9" fillId="8" borderId="10" xfId="0" applyNumberFormat="1" applyFont="1" applyFill="1" applyBorder="1" applyAlignment="1">
      <alignment horizontal="center" vertical="center" wrapText="1" readingOrder="1"/>
    </xf>
    <xf numFmtId="3" fontId="9" fillId="7" borderId="10" xfId="0" applyNumberFormat="1" applyFont="1" applyFill="1" applyBorder="1" applyAlignment="1">
      <alignment horizontal="center" vertical="center" wrapText="1" readingOrder="1"/>
    </xf>
    <xf numFmtId="0" fontId="11" fillId="0" borderId="0" xfId="0" applyFont="1" applyAlignment="1">
      <alignment horizontal="center"/>
    </xf>
    <xf numFmtId="0" fontId="11" fillId="0" borderId="1" xfId="0" applyFont="1" applyBorder="1" applyAlignment="1">
      <alignment horizont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4" fontId="11" fillId="0" borderId="1" xfId="1" applyNumberFormat="1"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pplyProtection="1">
      <alignment horizontal="center"/>
      <protection locked="0"/>
    </xf>
    <xf numFmtId="4" fontId="11" fillId="0" borderId="1" xfId="0" applyNumberFormat="1" applyFont="1" applyBorder="1" applyAlignment="1" applyProtection="1">
      <alignment horizontal="center"/>
      <protection locked="0"/>
    </xf>
    <xf numFmtId="3" fontId="11" fillId="0" borderId="1" xfId="0" applyNumberFormat="1" applyFont="1" applyBorder="1" applyAlignment="1" applyProtection="1">
      <alignment horizontal="center"/>
      <protection locked="0"/>
    </xf>
    <xf numFmtId="176" fontId="11" fillId="0" borderId="1" xfId="1" applyNumberFormat="1" applyFont="1" applyBorder="1" applyAlignment="1" applyProtection="1">
      <protection locked="0"/>
    </xf>
    <xf numFmtId="0" fontId="11" fillId="0" borderId="12" xfId="0" applyFont="1" applyBorder="1" applyAlignment="1">
      <alignment horizontal="center" vertical="center"/>
    </xf>
    <xf numFmtId="0" fontId="11" fillId="0" borderId="3" xfId="0" applyFont="1" applyBorder="1" applyAlignment="1" applyProtection="1">
      <alignment vertical="center" wrapText="1"/>
      <protection locked="0"/>
    </xf>
    <xf numFmtId="0" fontId="11" fillId="0" borderId="13" xfId="0" applyFont="1" applyBorder="1" applyAlignment="1" applyProtection="1">
      <alignment vertical="center"/>
      <protection locked="0"/>
    </xf>
    <xf numFmtId="0" fontId="12" fillId="0" borderId="0" xfId="0" applyFont="1" applyAlignment="1">
      <alignment vertical="center"/>
    </xf>
    <xf numFmtId="0" fontId="13" fillId="0" borderId="0" xfId="0" applyFont="1" applyAlignment="1">
      <alignment vertical="center"/>
    </xf>
    <xf numFmtId="0" fontId="13" fillId="0" borderId="0" xfId="0" applyFont="1"/>
    <xf numFmtId="177" fontId="11" fillId="0" borderId="0" xfId="0" applyNumberFormat="1" applyFont="1"/>
    <xf numFmtId="0" fontId="14" fillId="2" borderId="11"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10" borderId="4" xfId="0" applyFont="1" applyFill="1" applyBorder="1" applyAlignment="1">
      <alignment horizontal="center" vertical="center"/>
    </xf>
    <xf numFmtId="0" fontId="11" fillId="5" borderId="0" xfId="0" applyFont="1" applyFill="1" applyAlignment="1">
      <alignment horizontal="center"/>
    </xf>
    <xf numFmtId="0" fontId="11" fillId="9" borderId="0" xfId="0" applyFont="1" applyFill="1" applyAlignment="1">
      <alignment horizontal="center"/>
    </xf>
    <xf numFmtId="0" fontId="17" fillId="11" borderId="0" xfId="2" applyFont="1" applyFill="1" applyAlignment="1">
      <alignment horizontal="left" vertical="center"/>
    </xf>
  </cellXfs>
  <cellStyles count="4">
    <cellStyle name="一般" xfId="0" builtinId="0"/>
    <cellStyle name="一般 2" xfId="2" xr:uid="{A96C3BDE-C972-4595-8EF2-5A2192F101B4}"/>
    <cellStyle name="一般 3" xfId="3" xr:uid="{076CB6E8-6E76-4303-AFE6-B55C19674BF5}"/>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lewang\Deloitte%20(O365D)\A20S%20ESG%20Advisory%20(With%20Interns)%20-%20&#23526;&#32722;&#29983;&#65293;IFRS%20S1S2&#23567;&#32068;%20-%20&#23526;&#32722;&#29983;&#65293;IFRS%20S1S2&#23567;&#32068;\&#35657;&#22522;&#26371;IFRS%20S2&#23526;&#20316;&#30740;&#35342;&#26371;&#31777;&#22577;%20Final&#29256;\Deloitte_&#32244;&#32722;&#21934;_&#24773;&#22659;&#20998;&#26512;.xlsx" TargetMode="External"/><Relationship Id="rId1" Type="http://schemas.openxmlformats.org/officeDocument/2006/relationships/externalLinkPath" Target="Deloitte_&#32244;&#32722;&#21934;_&#24773;&#22659;&#20998;&#26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索引"/>
      <sheetName val="情境分析"/>
      <sheetName val="工作表1"/>
      <sheetName val="公司參數"/>
      <sheetName val="GCAM 6.0 NGFS(2024.03)"/>
      <sheetName val="選單與設定"/>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zoomScale="85" zoomScaleNormal="85" workbookViewId="0">
      <selection activeCell="U9" sqref="U9"/>
    </sheetView>
  </sheetViews>
  <sheetFormatPr defaultRowHeight="14.5" x14ac:dyDescent="0.3"/>
  <sheetData>
    <row r="1" spans="1:2" ht="25" x14ac:dyDescent="0.55000000000000004">
      <c r="A1" s="2" t="s">
        <v>0</v>
      </c>
      <c r="B1" s="1"/>
    </row>
    <row r="2" spans="1:2" ht="25" x14ac:dyDescent="0.55000000000000004">
      <c r="A2" s="2">
        <v>1</v>
      </c>
      <c r="B2" s="2" t="s">
        <v>1</v>
      </c>
    </row>
    <row r="3" spans="1:2" ht="25" x14ac:dyDescent="0.55000000000000004">
      <c r="A3" s="2">
        <v>2</v>
      </c>
      <c r="B3" s="2" t="s">
        <v>2</v>
      </c>
    </row>
  </sheetData>
  <sheetProtection sheet="1" objects="1" scenarios="1" selectLockedCells="1"/>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648F5-220D-4974-B82F-0D1E289A308A}">
  <dimension ref="A1:N28"/>
  <sheetViews>
    <sheetView tabSelected="1" zoomScale="70" zoomScaleNormal="70" workbookViewId="0">
      <selection activeCell="B19" sqref="B19"/>
    </sheetView>
  </sheetViews>
  <sheetFormatPr defaultColWidth="9.09765625" defaultRowHeight="14.5" x14ac:dyDescent="0.35"/>
  <cols>
    <col min="1" max="1" width="20.296875" style="12" customWidth="1"/>
    <col min="2" max="2" width="32.09765625" style="12" customWidth="1"/>
    <col min="3" max="3" width="36.3984375" style="12" customWidth="1"/>
    <col min="4" max="4" width="35.69921875" style="12" customWidth="1"/>
    <col min="5" max="6" width="34.09765625" style="12" customWidth="1"/>
    <col min="7" max="11" width="19.59765625" style="12" customWidth="1"/>
    <col min="12" max="12" width="17" style="12" customWidth="1"/>
    <col min="13" max="13" width="24" style="12" customWidth="1"/>
    <col min="14" max="14" width="14.3984375" style="12" customWidth="1"/>
    <col min="15" max="16384" width="9.09765625" style="12"/>
  </cols>
  <sheetData>
    <row r="1" spans="1:14" ht="39" customHeight="1" x14ac:dyDescent="0.35">
      <c r="A1" s="44" t="s">
        <v>76</v>
      </c>
      <c r="B1" s="44"/>
      <c r="C1" s="44"/>
      <c r="D1" s="44"/>
      <c r="E1" s="44"/>
      <c r="F1" s="44"/>
      <c r="G1" s="44"/>
      <c r="H1" s="44"/>
      <c r="I1" s="44"/>
      <c r="J1" s="44"/>
    </row>
    <row r="2" spans="1:14" ht="21" customHeight="1" thickBot="1" x14ac:dyDescent="0.4">
      <c r="A2" s="32" t="s">
        <v>3</v>
      </c>
      <c r="B2" s="32" t="s">
        <v>4</v>
      </c>
      <c r="C2" s="33"/>
      <c r="D2" s="34"/>
      <c r="E2" s="34"/>
      <c r="F2" s="34"/>
      <c r="G2" s="34"/>
    </row>
    <row r="3" spans="1:14" ht="21" customHeight="1" thickBot="1" x14ac:dyDescent="0.4">
      <c r="A3" s="10"/>
      <c r="B3" s="10"/>
      <c r="C3" s="11"/>
      <c r="K3" s="5" t="s">
        <v>5</v>
      </c>
      <c r="L3" s="5" t="s">
        <v>6</v>
      </c>
      <c r="M3" s="5" t="s">
        <v>7</v>
      </c>
      <c r="N3" s="9" t="s">
        <v>8</v>
      </c>
    </row>
    <row r="4" spans="1:14" ht="21" customHeight="1" thickTop="1" thickBot="1" x14ac:dyDescent="0.4">
      <c r="A4" s="32" t="s">
        <v>9</v>
      </c>
      <c r="B4" s="13" t="s">
        <v>10</v>
      </c>
      <c r="C4" s="13" t="s">
        <v>11</v>
      </c>
      <c r="D4" s="13" t="s">
        <v>12</v>
      </c>
      <c r="E4" s="13" t="s">
        <v>13</v>
      </c>
      <c r="F4" s="13" t="s">
        <v>14</v>
      </c>
      <c r="G4" s="13" t="s">
        <v>15</v>
      </c>
      <c r="H4" s="13" t="s">
        <v>16</v>
      </c>
      <c r="I4" s="13" t="s">
        <v>17</v>
      </c>
      <c r="K4" s="6" t="s">
        <v>18</v>
      </c>
      <c r="L4" s="6" t="s">
        <v>19</v>
      </c>
      <c r="M4" s="14">
        <v>1650000</v>
      </c>
      <c r="N4" s="14">
        <f>M4*3.2</f>
        <v>5280000</v>
      </c>
    </row>
    <row r="5" spans="1:14" ht="21" customHeight="1" thickTop="1" thickBot="1" x14ac:dyDescent="0.4">
      <c r="A5" s="10"/>
      <c r="B5" s="15">
        <v>2024</v>
      </c>
      <c r="C5" s="15" t="s">
        <v>20</v>
      </c>
      <c r="D5" s="16">
        <v>100000</v>
      </c>
      <c r="E5" s="16">
        <v>70000</v>
      </c>
      <c r="F5" s="16">
        <v>30000</v>
      </c>
      <c r="G5" s="16">
        <v>1000000</v>
      </c>
      <c r="H5" s="16">
        <v>600000</v>
      </c>
      <c r="I5" s="16">
        <v>400000</v>
      </c>
      <c r="K5" s="7" t="s">
        <v>21</v>
      </c>
      <c r="L5" s="7" t="s">
        <v>22</v>
      </c>
      <c r="M5" s="17">
        <v>1120000</v>
      </c>
      <c r="N5" s="14">
        <f t="shared" ref="N5:N8" si="0">M5*3.2</f>
        <v>3584000</v>
      </c>
    </row>
    <row r="6" spans="1:14" ht="21" customHeight="1" thickTop="1" thickBot="1" x14ac:dyDescent="0.4">
      <c r="A6" s="10"/>
      <c r="B6" s="10"/>
      <c r="C6" s="11"/>
      <c r="K6" s="8" t="s">
        <v>23</v>
      </c>
      <c r="L6" s="8" t="s">
        <v>24</v>
      </c>
      <c r="M6" s="18">
        <v>960000</v>
      </c>
      <c r="N6" s="14">
        <f t="shared" si="0"/>
        <v>3072000</v>
      </c>
    </row>
    <row r="7" spans="1:14" ht="21" customHeight="1" thickTop="1" thickBot="1" x14ac:dyDescent="0.4">
      <c r="A7" s="19" t="s">
        <v>25</v>
      </c>
      <c r="B7" s="20" t="s">
        <v>26</v>
      </c>
      <c r="C7" s="21">
        <v>31.503</v>
      </c>
      <c r="K7" s="7" t="s">
        <v>27</v>
      </c>
      <c r="L7" s="7" t="s">
        <v>28</v>
      </c>
      <c r="M7" s="17">
        <v>1800000</v>
      </c>
      <c r="N7" s="14">
        <f t="shared" si="0"/>
        <v>5760000</v>
      </c>
    </row>
    <row r="8" spans="1:14" ht="21" customHeight="1" thickTop="1" thickBot="1" x14ac:dyDescent="0.4">
      <c r="A8" s="10"/>
      <c r="B8" s="20" t="s">
        <v>29</v>
      </c>
      <c r="C8" s="21">
        <f>277.78</f>
        <v>277.77999999999997</v>
      </c>
      <c r="K8" s="8" t="s">
        <v>30</v>
      </c>
      <c r="L8" s="8" t="s">
        <v>31</v>
      </c>
      <c r="M8" s="18">
        <v>850000</v>
      </c>
      <c r="N8" s="14">
        <f t="shared" si="0"/>
        <v>2720000</v>
      </c>
    </row>
    <row r="9" spans="1:14" ht="24" customHeight="1" x14ac:dyDescent="0.35"/>
    <row r="10" spans="1:14" ht="24" customHeight="1" thickBot="1" x14ac:dyDescent="0.4"/>
    <row r="11" spans="1:14" ht="33.75" customHeight="1" thickBot="1" x14ac:dyDescent="0.4">
      <c r="A11" s="36" t="s">
        <v>32</v>
      </c>
      <c r="B11" s="37" t="s">
        <v>33</v>
      </c>
      <c r="C11" s="41" t="s">
        <v>34</v>
      </c>
      <c r="D11" s="41" t="s">
        <v>35</v>
      </c>
      <c r="E11" s="41" t="s">
        <v>36</v>
      </c>
      <c r="F11" s="38" t="s">
        <v>11</v>
      </c>
      <c r="G11" s="39" t="s">
        <v>37</v>
      </c>
      <c r="H11" s="39" t="s">
        <v>38</v>
      </c>
      <c r="I11" s="39" t="s">
        <v>39</v>
      </c>
      <c r="J11" s="39" t="s">
        <v>40</v>
      </c>
      <c r="K11" s="40" t="s">
        <v>41</v>
      </c>
    </row>
    <row r="12" spans="1:14" ht="18" customHeight="1" thickBot="1" x14ac:dyDescent="0.4">
      <c r="A12" s="22" t="s">
        <v>42</v>
      </c>
      <c r="B12" s="30" t="s">
        <v>43</v>
      </c>
      <c r="C12" s="31"/>
      <c r="D12" s="31"/>
      <c r="E12" s="31"/>
      <c r="F12" s="29" t="str">
        <f>IF(E12="","",_xlfn.XLOOKUP(E12,'GCAM 6.0 NGFS(2025.05)'!D:D,'GCAM 6.0 NGFS(2025.05)'!E:E,0))</f>
        <v/>
      </c>
      <c r="G12" s="23" t="e">
        <f>IF(E12="","",SUMIFS('GCAM 6.0 NGFS(2025.05)'!H:H,'GCAM 6.0 NGFS(2025.05)'!$B:$B,風險評估!$C12,'GCAM 6.0 NGFS(2025.05)'!$D:$D,風險評估!$E12))*$C$7/$C$8</f>
        <v>#VALUE!</v>
      </c>
      <c r="H12" s="23" t="e">
        <f>IF(F12="","",SUMIFS('GCAM 6.0 NGFS(2025.05)'!I:I,'GCAM 6.0 NGFS(2025.05)'!$B:$B,風險評估!$C12,'GCAM 6.0 NGFS(2025.05)'!$D:$D,風險評估!$E12))*$C$7/$C$8</f>
        <v>#VALUE!</v>
      </c>
      <c r="I12" s="23" t="e">
        <f>IF(G12="","",SUMIFS('GCAM 6.0 NGFS(2025.05)'!J:J,'GCAM 6.0 NGFS(2025.05)'!$B:$B,風險評估!$C12,'GCAM 6.0 NGFS(2025.05)'!$D:$D,風險評估!$E12))*$C$7/$C$8</f>
        <v>#VALUE!</v>
      </c>
      <c r="J12" s="23" t="e">
        <f>IF(H12="","",SUMIFS('GCAM 6.0 NGFS(2025.05)'!K:K,'GCAM 6.0 NGFS(2025.05)'!$B:$B,風險評估!$C12,'GCAM 6.0 NGFS(2025.05)'!$D:$D,風險評估!$E12))*$C$7/$C$8</f>
        <v>#VALUE!</v>
      </c>
      <c r="K12" s="23" t="e">
        <f>IF(I12="","",SUMIFS('GCAM 6.0 NGFS(2025.05)'!L:L,'GCAM 6.0 NGFS(2025.05)'!$B:$B,風險評估!$C12,'GCAM 6.0 NGFS(2025.05)'!$D:$D,風險評估!$E12))*$C$7/$C$8</f>
        <v>#VALUE!</v>
      </c>
    </row>
    <row r="13" spans="1:14" ht="18" customHeight="1" thickBot="1" x14ac:dyDescent="0.4">
      <c r="A13" s="24" t="s">
        <v>44</v>
      </c>
      <c r="B13" s="30" t="s">
        <v>43</v>
      </c>
      <c r="C13" s="31"/>
      <c r="D13" s="31"/>
      <c r="E13" s="31"/>
      <c r="F13" s="29" t="str">
        <f>IF(E13="","",_xlfn.XLOOKUP(E13,'GCAM 6.0 NGFS(2025.05)'!D:D,'GCAM 6.0 NGFS(2025.05)'!E:E,0))</f>
        <v/>
      </c>
      <c r="G13" s="23" t="e">
        <f>IF(E13="","",SUMIFS('GCAM 6.0 NGFS(2025.05)'!H:H,'GCAM 6.0 NGFS(2025.05)'!$B:$B,風險評估!$C13,'GCAM 6.0 NGFS(2025.05)'!$D:$D,風險評估!$E13))*$C$7/$C$8</f>
        <v>#VALUE!</v>
      </c>
      <c r="H13" s="23" t="e">
        <f>IF(F13="","",SUMIFS('GCAM 6.0 NGFS(2025.05)'!I:I,'GCAM 6.0 NGFS(2025.05)'!$B:$B,風險評估!$C13,'GCAM 6.0 NGFS(2025.05)'!$D:$D,風險評估!$E13))*$C$7/$C$8</f>
        <v>#VALUE!</v>
      </c>
      <c r="I13" s="23" t="e">
        <f>IF(G13="","",SUMIFS('GCAM 6.0 NGFS(2025.05)'!J:J,'GCAM 6.0 NGFS(2025.05)'!$B:$B,風險評估!$C13,'GCAM 6.0 NGFS(2025.05)'!$D:$D,風險評估!$E13))*$C$7/$C$8</f>
        <v>#VALUE!</v>
      </c>
      <c r="J13" s="23" t="e">
        <f>IF(H13="","",SUMIFS('GCAM 6.0 NGFS(2025.05)'!K:K,'GCAM 6.0 NGFS(2025.05)'!$B:$B,風險評估!$C13,'GCAM 6.0 NGFS(2025.05)'!$D:$D,風險評估!$E13))*$C$7/$C$8</f>
        <v>#VALUE!</v>
      </c>
      <c r="K13" s="23" t="e">
        <f>IF(I13="","",SUMIFS('GCAM 6.0 NGFS(2025.05)'!L:L,'GCAM 6.0 NGFS(2025.05)'!$B:$B,風險評估!$C13,'GCAM 6.0 NGFS(2025.05)'!$D:$D,風險評估!$E13))*$C$7/$C$8</f>
        <v>#VALUE!</v>
      </c>
    </row>
    <row r="16" spans="1:14" x14ac:dyDescent="0.35">
      <c r="A16" s="19" t="s">
        <v>45</v>
      </c>
    </row>
    <row r="17" spans="1:6" x14ac:dyDescent="0.35">
      <c r="C17" s="43" t="s">
        <v>46</v>
      </c>
      <c r="D17" s="43"/>
      <c r="E17" s="42" t="s">
        <v>47</v>
      </c>
      <c r="F17" s="42"/>
    </row>
    <row r="18" spans="1:6" ht="15" thickBot="1" x14ac:dyDescent="0.4">
      <c r="A18" s="20" t="s">
        <v>48</v>
      </c>
      <c r="B18" s="20" t="s">
        <v>49</v>
      </c>
      <c r="C18" s="20" t="s">
        <v>50</v>
      </c>
      <c r="D18" s="20" t="s">
        <v>51</v>
      </c>
      <c r="E18" s="20" t="s">
        <v>50</v>
      </c>
      <c r="F18" s="20" t="s">
        <v>51</v>
      </c>
    </row>
    <row r="19" spans="1:6" ht="15" thickBot="1" x14ac:dyDescent="0.4">
      <c r="A19" s="20">
        <v>2024</v>
      </c>
      <c r="B19" s="31"/>
      <c r="C19" s="25">
        <v>3.2</v>
      </c>
      <c r="D19" s="26">
        <f>B19*C19</f>
        <v>0</v>
      </c>
      <c r="E19" s="25">
        <v>3.2</v>
      </c>
      <c r="F19" s="27">
        <f>B19*E19</f>
        <v>0</v>
      </c>
    </row>
    <row r="20" spans="1:6" x14ac:dyDescent="0.35">
      <c r="A20" s="20">
        <v>2030</v>
      </c>
      <c r="B20" s="28">
        <f>$B$19*(1.02)^(A20-$A$19)</f>
        <v>0</v>
      </c>
      <c r="C20" s="26" t="e">
        <f>G12</f>
        <v>#VALUE!</v>
      </c>
      <c r="D20" s="26" t="e">
        <f>B20*C20</f>
        <v>#VALUE!</v>
      </c>
      <c r="E20" s="26" t="e">
        <f>G13</f>
        <v>#VALUE!</v>
      </c>
      <c r="F20" s="27" t="e">
        <f t="shared" ref="F20:F21" si="1">B20*E20</f>
        <v>#VALUE!</v>
      </c>
    </row>
    <row r="21" spans="1:6" x14ac:dyDescent="0.35">
      <c r="A21" s="20">
        <v>2040</v>
      </c>
      <c r="B21" s="28">
        <f>$B$19*(1.02)^(A21-$A$19)</f>
        <v>0</v>
      </c>
      <c r="C21" s="26" t="e">
        <f>I12</f>
        <v>#VALUE!</v>
      </c>
      <c r="D21" s="26" t="e">
        <f>B21*C21</f>
        <v>#VALUE!</v>
      </c>
      <c r="E21" s="26" t="e">
        <f>I13</f>
        <v>#VALUE!</v>
      </c>
      <c r="F21" s="27" t="e">
        <f t="shared" si="1"/>
        <v>#VALUE!</v>
      </c>
    </row>
    <row r="28" spans="1:6" x14ac:dyDescent="0.35">
      <c r="C28" s="35"/>
      <c r="D28" s="35"/>
    </row>
  </sheetData>
  <sheetProtection selectLockedCells="1"/>
  <protectedRanges>
    <protectedRange sqref="B12:E13" name="Range1_1"/>
    <protectedRange sqref="B5:I5" name="Range1_2"/>
  </protectedRanges>
  <mergeCells count="3">
    <mergeCell ref="E17:F17"/>
    <mergeCell ref="C17:D17"/>
    <mergeCell ref="A1:J1"/>
  </mergeCells>
  <phoneticPr fontId="6" type="noConversion"/>
  <pageMargins left="0.7" right="0.7" top="0.75" bottom="0.75" header="0.3" footer="0.3"/>
  <pageSetup paperSize="9" orientation="portrait" horizontalDpi="204" verticalDpi="192" r:id="rId1"/>
  <extLst>
    <ext xmlns:x14="http://schemas.microsoft.com/office/spreadsheetml/2009/9/main" uri="{CCE6A557-97BC-4b89-ADB6-D9C93CAAB3DF}">
      <x14:dataValidations xmlns:xm="http://schemas.microsoft.com/office/excel/2006/main" count="3">
        <x14:dataValidation type="list" allowBlank="1" showInputMessage="1" showErrorMessage="1" xr:uid="{7A57F721-0300-4068-A27C-9B704678C6D3}">
          <x14:formula1>
            <xm:f>'GCAM 6.0 NGFS(2025.05)'!$B$2:$B$8</xm:f>
          </x14:formula1>
          <xm:sqref>C12:C13</xm:sqref>
        </x14:dataValidation>
        <x14:dataValidation type="list" allowBlank="1" showInputMessage="1" showErrorMessage="1" xr:uid="{25D5A8DE-0B45-4F8D-BE3F-7BDB0CC377C2}">
          <x14:formula1>
            <xm:f>'GCAM 6.0 NGFS(2025.05)'!$C$2</xm:f>
          </x14:formula1>
          <xm:sqref>D12:D13</xm:sqref>
        </x14:dataValidation>
        <x14:dataValidation type="list" allowBlank="1" showInputMessage="1" showErrorMessage="1" xr:uid="{257D7CC1-B48E-4AA2-B82B-DFDA47608594}">
          <x14:formula1>
            <xm:f>'GCAM 6.0 NGFS(2025.05)'!$D$8:$D$9</xm:f>
          </x14:formula1>
          <xm:sqref>E12:E13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E659-9872-44BA-AE26-7CBF6FC3441F}">
  <dimension ref="A1:L15"/>
  <sheetViews>
    <sheetView workbookViewId="0">
      <selection activeCell="C1" sqref="C1"/>
    </sheetView>
  </sheetViews>
  <sheetFormatPr defaultRowHeight="14.5" x14ac:dyDescent="0.3"/>
  <cols>
    <col min="1" max="2" width="21.8984375" customWidth="1"/>
    <col min="3" max="3" width="27.8984375" customWidth="1"/>
    <col min="4" max="4" width="35.59765625" customWidth="1"/>
    <col min="5" max="12" width="14" customWidth="1"/>
  </cols>
  <sheetData>
    <row r="1" spans="1:12" x14ac:dyDescent="0.3">
      <c r="A1" s="3" t="s">
        <v>52</v>
      </c>
      <c r="B1" s="3" t="s">
        <v>53</v>
      </c>
      <c r="C1" s="3" t="s">
        <v>54</v>
      </c>
      <c r="D1" s="3" t="s">
        <v>55</v>
      </c>
      <c r="E1" s="3" t="s">
        <v>56</v>
      </c>
      <c r="F1" s="3">
        <v>2020</v>
      </c>
      <c r="G1" s="3">
        <v>2025</v>
      </c>
      <c r="H1" s="3">
        <v>2030</v>
      </c>
      <c r="I1" s="3">
        <v>2035</v>
      </c>
      <c r="J1" s="3">
        <v>2040</v>
      </c>
      <c r="K1" s="3">
        <v>2045</v>
      </c>
      <c r="L1" s="3">
        <v>2050</v>
      </c>
    </row>
    <row r="2" spans="1:12" x14ac:dyDescent="0.3">
      <c r="A2" s="4" t="s">
        <v>57</v>
      </c>
      <c r="B2" s="4" t="s">
        <v>58</v>
      </c>
      <c r="C2" s="4" t="s">
        <v>59</v>
      </c>
      <c r="D2" s="4" t="s">
        <v>60</v>
      </c>
      <c r="E2" s="4" t="s">
        <v>61</v>
      </c>
      <c r="F2" s="4">
        <v>29.48</v>
      </c>
      <c r="G2" s="4">
        <v>28.88</v>
      </c>
      <c r="H2" s="4">
        <v>38.53</v>
      </c>
      <c r="I2" s="4">
        <v>44.94</v>
      </c>
      <c r="J2" s="4">
        <v>46.11</v>
      </c>
      <c r="K2" s="4">
        <v>44.9</v>
      </c>
      <c r="L2" s="4">
        <v>42.88</v>
      </c>
    </row>
    <row r="3" spans="1:12" x14ac:dyDescent="0.3">
      <c r="A3" s="4" t="s">
        <v>57</v>
      </c>
      <c r="B3" s="4" t="s">
        <v>62</v>
      </c>
      <c r="C3" s="4" t="s">
        <v>59</v>
      </c>
      <c r="D3" s="4" t="s">
        <v>60</v>
      </c>
      <c r="E3" s="4" t="s">
        <v>61</v>
      </c>
      <c r="F3" s="4">
        <v>29.48</v>
      </c>
      <c r="G3" s="4">
        <v>28.9</v>
      </c>
      <c r="H3" s="4">
        <v>30.7</v>
      </c>
      <c r="I3" s="4">
        <v>32.369999999999997</v>
      </c>
      <c r="J3" s="4">
        <v>30.83</v>
      </c>
      <c r="K3" s="4">
        <v>30.17</v>
      </c>
      <c r="L3" s="4">
        <v>29.68</v>
      </c>
    </row>
    <row r="4" spans="1:12" x14ac:dyDescent="0.3">
      <c r="A4" s="4" t="s">
        <v>57</v>
      </c>
      <c r="B4" s="4" t="s">
        <v>63</v>
      </c>
      <c r="C4" s="4" t="s">
        <v>59</v>
      </c>
      <c r="D4" s="4" t="s">
        <v>60</v>
      </c>
      <c r="E4" s="4" t="s">
        <v>61</v>
      </c>
      <c r="F4" s="4">
        <v>29.48</v>
      </c>
      <c r="G4" s="4">
        <v>28.9</v>
      </c>
      <c r="H4" s="4">
        <v>30.7</v>
      </c>
      <c r="I4" s="4">
        <v>39.06</v>
      </c>
      <c r="J4" s="4">
        <v>43.11</v>
      </c>
      <c r="K4" s="4">
        <v>43.74</v>
      </c>
      <c r="L4" s="4">
        <v>42.34</v>
      </c>
    </row>
    <row r="5" spans="1:12" x14ac:dyDescent="0.3">
      <c r="A5" s="4" t="s">
        <v>57</v>
      </c>
      <c r="B5" s="4" t="s">
        <v>64</v>
      </c>
      <c r="C5" s="4" t="s">
        <v>59</v>
      </c>
      <c r="D5" s="4" t="s">
        <v>60</v>
      </c>
      <c r="E5" s="4" t="s">
        <v>61</v>
      </c>
      <c r="F5" s="4">
        <v>29.45</v>
      </c>
      <c r="G5" s="4">
        <v>28.93</v>
      </c>
      <c r="H5" s="4">
        <v>30.87</v>
      </c>
      <c r="I5" s="4">
        <v>33</v>
      </c>
      <c r="J5" s="4">
        <v>32.619999999999997</v>
      </c>
      <c r="K5" s="4">
        <v>31.94</v>
      </c>
      <c r="L5" s="4">
        <v>31.13</v>
      </c>
    </row>
    <row r="6" spans="1:12" x14ac:dyDescent="0.3">
      <c r="A6" s="4" t="s">
        <v>57</v>
      </c>
      <c r="B6" s="4" t="s">
        <v>65</v>
      </c>
      <c r="C6" s="4" t="s">
        <v>59</v>
      </c>
      <c r="D6" s="4" t="s">
        <v>60</v>
      </c>
      <c r="E6" s="4" t="s">
        <v>61</v>
      </c>
      <c r="F6" s="4">
        <v>29.64</v>
      </c>
      <c r="G6" s="4">
        <v>29.28</v>
      </c>
      <c r="H6" s="4">
        <v>40.94</v>
      </c>
      <c r="I6" s="4">
        <v>47.96</v>
      </c>
      <c r="J6" s="4">
        <v>48.86</v>
      </c>
      <c r="K6" s="4">
        <v>46.03</v>
      </c>
      <c r="L6" s="4">
        <v>42.06</v>
      </c>
    </row>
    <row r="7" spans="1:12" x14ac:dyDescent="0.3">
      <c r="A7" s="4" t="s">
        <v>57</v>
      </c>
      <c r="B7" s="4" t="s">
        <v>66</v>
      </c>
      <c r="C7" s="4" t="s">
        <v>59</v>
      </c>
      <c r="D7" s="4" t="s">
        <v>60</v>
      </c>
      <c r="E7" s="4" t="s">
        <v>61</v>
      </c>
      <c r="F7" s="4">
        <v>29.48</v>
      </c>
      <c r="G7" s="4">
        <v>29.19</v>
      </c>
      <c r="H7" s="4">
        <v>31.31</v>
      </c>
      <c r="I7" s="4">
        <v>34.67</v>
      </c>
      <c r="J7" s="4">
        <v>35.700000000000003</v>
      </c>
      <c r="K7" s="4">
        <v>35.729999999999997</v>
      </c>
      <c r="L7" s="4">
        <v>35.53</v>
      </c>
    </row>
    <row r="8" spans="1:12" x14ac:dyDescent="0.3">
      <c r="A8" s="4" t="s">
        <v>57</v>
      </c>
      <c r="B8" s="4" t="s">
        <v>67</v>
      </c>
      <c r="C8" s="4" t="s">
        <v>59</v>
      </c>
      <c r="D8" s="4" t="s">
        <v>60</v>
      </c>
      <c r="E8" s="4" t="s">
        <v>61</v>
      </c>
      <c r="F8" s="4">
        <v>29.48</v>
      </c>
      <c r="G8" s="4">
        <v>29.34</v>
      </c>
      <c r="H8" s="4">
        <v>42.4</v>
      </c>
      <c r="I8" s="4">
        <v>49.36</v>
      </c>
      <c r="J8" s="4">
        <v>49.57</v>
      </c>
      <c r="K8" s="4">
        <v>46.21</v>
      </c>
      <c r="L8" s="4">
        <v>42.37</v>
      </c>
    </row>
    <row r="9" spans="1:12" x14ac:dyDescent="0.3">
      <c r="A9" s="4" t="s">
        <v>57</v>
      </c>
      <c r="B9" t="s">
        <v>68</v>
      </c>
      <c r="C9" s="4" t="s">
        <v>59</v>
      </c>
      <c r="D9" t="s">
        <v>69</v>
      </c>
      <c r="E9" t="s">
        <v>61</v>
      </c>
      <c r="F9">
        <v>15.335800000000001</v>
      </c>
      <c r="G9">
        <v>15.3514</v>
      </c>
      <c r="H9">
        <v>15.3249</v>
      </c>
      <c r="I9">
        <v>15.8116</v>
      </c>
      <c r="J9">
        <v>15.898</v>
      </c>
      <c r="K9">
        <v>15.6501</v>
      </c>
      <c r="L9">
        <v>15.279</v>
      </c>
    </row>
    <row r="10" spans="1:12" x14ac:dyDescent="0.3">
      <c r="A10" s="4" t="s">
        <v>57</v>
      </c>
      <c r="B10" t="s">
        <v>70</v>
      </c>
      <c r="C10" s="4" t="s">
        <v>59</v>
      </c>
      <c r="D10" t="s">
        <v>69</v>
      </c>
      <c r="E10" t="s">
        <v>61</v>
      </c>
      <c r="F10">
        <v>15.335800000000001</v>
      </c>
      <c r="G10">
        <v>15.3513</v>
      </c>
      <c r="H10">
        <v>15.3248</v>
      </c>
      <c r="I10">
        <v>15.4703</v>
      </c>
      <c r="J10">
        <v>15.495100000000001</v>
      </c>
      <c r="K10">
        <v>15.424200000000001</v>
      </c>
      <c r="L10">
        <v>14.857799999999999</v>
      </c>
    </row>
    <row r="11" spans="1:12" x14ac:dyDescent="0.3">
      <c r="A11" s="4" t="s">
        <v>57</v>
      </c>
      <c r="B11" t="s">
        <v>71</v>
      </c>
      <c r="C11" s="4" t="s">
        <v>59</v>
      </c>
      <c r="D11" t="s">
        <v>69</v>
      </c>
      <c r="E11" t="s">
        <v>61</v>
      </c>
      <c r="F11">
        <v>15.335800000000001</v>
      </c>
      <c r="G11">
        <v>15.3513</v>
      </c>
      <c r="H11">
        <v>15.3248</v>
      </c>
      <c r="I11">
        <v>15.318099999999999</v>
      </c>
      <c r="J11">
        <v>15.404400000000001</v>
      </c>
      <c r="K11">
        <v>15.506500000000001</v>
      </c>
      <c r="L11">
        <v>15.3001</v>
      </c>
    </row>
    <row r="12" spans="1:12" x14ac:dyDescent="0.3">
      <c r="A12" s="4" t="s">
        <v>57</v>
      </c>
      <c r="B12" t="s">
        <v>72</v>
      </c>
      <c r="C12" s="4" t="s">
        <v>59</v>
      </c>
      <c r="D12" t="s">
        <v>69</v>
      </c>
      <c r="E12" t="s">
        <v>61</v>
      </c>
      <c r="F12">
        <v>15.335800000000001</v>
      </c>
      <c r="G12">
        <v>15.3561</v>
      </c>
      <c r="H12">
        <v>15.290900000000001</v>
      </c>
      <c r="I12">
        <v>15.280799999999999</v>
      </c>
      <c r="J12">
        <v>15.400399999999999</v>
      </c>
      <c r="K12">
        <v>15.548400000000001</v>
      </c>
      <c r="L12">
        <v>15.4086</v>
      </c>
    </row>
    <row r="13" spans="1:12" x14ac:dyDescent="0.3">
      <c r="A13" s="4" t="s">
        <v>57</v>
      </c>
      <c r="B13" t="s">
        <v>73</v>
      </c>
      <c r="C13" s="4" t="s">
        <v>59</v>
      </c>
      <c r="D13" t="s">
        <v>69</v>
      </c>
      <c r="E13" t="s">
        <v>61</v>
      </c>
      <c r="F13">
        <v>15.335800000000001</v>
      </c>
      <c r="G13">
        <v>15.6867</v>
      </c>
      <c r="H13">
        <v>16.1525</v>
      </c>
      <c r="I13">
        <v>16.371200000000002</v>
      </c>
      <c r="J13">
        <v>16.770399999999999</v>
      </c>
      <c r="K13">
        <v>18.1265</v>
      </c>
      <c r="L13">
        <v>18.153700000000001</v>
      </c>
    </row>
    <row r="14" spans="1:12" x14ac:dyDescent="0.3">
      <c r="A14" s="4" t="s">
        <v>57</v>
      </c>
      <c r="B14" t="s">
        <v>74</v>
      </c>
      <c r="C14" s="4" t="s">
        <v>59</v>
      </c>
      <c r="D14" t="s">
        <v>69</v>
      </c>
      <c r="E14" t="s">
        <v>61</v>
      </c>
      <c r="F14">
        <v>15.335800000000001</v>
      </c>
      <c r="G14">
        <v>15.6485</v>
      </c>
      <c r="H14">
        <v>15.8917</v>
      </c>
      <c r="I14">
        <v>15.986000000000001</v>
      </c>
      <c r="J14">
        <v>15.989599999999999</v>
      </c>
      <c r="K14">
        <v>15.9594</v>
      </c>
      <c r="L14">
        <v>15.719200000000001</v>
      </c>
    </row>
    <row r="15" spans="1:12" x14ac:dyDescent="0.3">
      <c r="A15" s="4" t="s">
        <v>57</v>
      </c>
      <c r="B15" t="s">
        <v>75</v>
      </c>
      <c r="C15" s="4" t="s">
        <v>59</v>
      </c>
      <c r="D15" t="s">
        <v>69</v>
      </c>
      <c r="E15" t="s">
        <v>61</v>
      </c>
      <c r="F15">
        <v>15.335800000000001</v>
      </c>
      <c r="G15">
        <v>15.368399999999999</v>
      </c>
      <c r="H15">
        <v>15.3757</v>
      </c>
      <c r="I15">
        <v>15.3278</v>
      </c>
      <c r="J15">
        <v>15.489599999999999</v>
      </c>
      <c r="K15">
        <v>16.310500000000001</v>
      </c>
      <c r="L15">
        <v>16.232600000000001</v>
      </c>
    </row>
  </sheetData>
  <sheetProtection sheet="1" objects="1" scenarios="1" selectLockedCells="1"/>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C06B83DC546D4DAEEA6BD8578F935E" ma:contentTypeVersion="14" ma:contentTypeDescription="Create a new document." ma:contentTypeScope="" ma:versionID="33565eace1c10631f1869ca14441be21">
  <xsd:schema xmlns:xsd="http://www.w3.org/2001/XMLSchema" xmlns:xs="http://www.w3.org/2001/XMLSchema" xmlns:p="http://schemas.microsoft.com/office/2006/metadata/properties" xmlns:ns2="4dd08c77-0a17-41a5-b059-51e71c60d8f0" xmlns:ns3="d15bcc86-9858-4f9e-92fb-828ce9864289" targetNamespace="http://schemas.microsoft.com/office/2006/metadata/properties" ma:root="true" ma:fieldsID="00177b209550b9943259580c9f1f5e33" ns2:_="" ns3:_="">
    <xsd:import namespace="4dd08c77-0a17-41a5-b059-51e71c60d8f0"/>
    <xsd:import namespace="d15bcc86-9858-4f9e-92fb-828ce986428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08c77-0a17-41a5-b059-51e71c60d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5bcc86-9858-4f9e-92fb-828ce986428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15bcc86-9858-4f9e-92fb-828ce9864289">
      <UserInfo>
        <DisplayName/>
        <AccountId xsi:nil="true"/>
        <AccountType/>
      </UserInfo>
    </SharedWithUsers>
    <lcf76f155ced4ddcb4097134ff3c332f xmlns="4dd08c77-0a17-41a5-b059-51e71c60d8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616ED8-70DA-4D17-AC4B-73CC6AAA8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08c77-0a17-41a5-b059-51e71c60d8f0"/>
    <ds:schemaRef ds:uri="d15bcc86-9858-4f9e-92fb-828ce9864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F9DF0C-4594-4272-86C0-EC14468EF874}">
  <ds:schemaRefs>
    <ds:schemaRef ds:uri="http://schemas.microsoft.com/sharepoint/v3/contenttype/forms"/>
  </ds:schemaRefs>
</ds:datastoreItem>
</file>

<file path=customXml/itemProps3.xml><?xml version="1.0" encoding="utf-8"?>
<ds:datastoreItem xmlns:ds="http://schemas.openxmlformats.org/officeDocument/2006/customXml" ds:itemID="{ACAF7F16-7197-4941-B19A-79EEDFC8F5A3}">
  <ds:schemaRefs>
    <ds:schemaRef ds:uri="http://schemas.microsoft.com/office/2006/documentManagement/types"/>
    <ds:schemaRef ds:uri="http://purl.org/dc/dcmitype/"/>
    <ds:schemaRef ds:uri="http://purl.org/dc/elements/1.1/"/>
    <ds:schemaRef ds:uri="d15bcc86-9858-4f9e-92fb-828ce9864289"/>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dd08c77-0a17-41a5-b059-51e71c60d8f0"/>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聲明</vt:lpstr>
      <vt:lpstr>風險評估</vt:lpstr>
      <vt:lpstr>GCAM 6.0 NGFS(2025.05)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Wang, Miles Y.</dc:creator>
  <cp:keywords/>
  <dc:description/>
  <cp:lastModifiedBy>Liao, Mike C.</cp:lastModifiedBy>
  <cp:revision/>
  <dcterms:created xsi:type="dcterms:W3CDTF">2015-06-05T18:17:20Z</dcterms:created>
  <dcterms:modified xsi:type="dcterms:W3CDTF">2026-04-18T02:37:56Z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0x010100F9C06B83DC546D4DAEEA6BD8578F935E</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1365700</vt:r8>
  </property>
</Properties>
</file>